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/>
  </bookViews>
  <sheets>
    <sheet name="დამტკ._საბიუჯ. " sheetId="2" r:id="rId1"/>
  </sheets>
  <definedNames>
    <definedName name="_xlnm._FilterDatabase" localSheetId="0" hidden="1">'დამტკ._საბიუჯ. '!$A$2:$W$15</definedName>
    <definedName name="DATA1">#REF!</definedName>
    <definedName name="_xlnm.Print_Area" localSheetId="0">'დამტკ._საბიუჯ. '!$B$2:$Q$15</definedName>
    <definedName name="_xlnm.Print_Titles" localSheetId="0">'დამტკ._საბიუჯ. '!$2:$2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" i="2" l="1"/>
  <c r="N6" i="2"/>
  <c r="I15" i="2" l="1"/>
  <c r="I14" i="2"/>
  <c r="I13" i="2"/>
  <c r="I12" i="2"/>
  <c r="I11" i="2"/>
  <c r="I10" i="2"/>
  <c r="J10" i="2" s="1"/>
  <c r="I9" i="2"/>
  <c r="I8" i="2"/>
  <c r="I7" i="2"/>
  <c r="I6" i="2"/>
  <c r="J6" i="2" s="1"/>
  <c r="I5" i="2"/>
  <c r="K7" i="2" l="1"/>
  <c r="J7" i="2"/>
  <c r="J8" i="2"/>
  <c r="K8" i="2"/>
  <c r="J12" i="2"/>
  <c r="K12" i="2"/>
  <c r="K11" i="2"/>
  <c r="J11" i="2"/>
  <c r="K5" i="2"/>
  <c r="J5" i="2"/>
  <c r="K9" i="2"/>
  <c r="J9" i="2"/>
  <c r="K13" i="2"/>
  <c r="J13" i="2"/>
  <c r="A15" i="2"/>
  <c r="K15" i="2"/>
  <c r="J15" i="2"/>
  <c r="K6" i="2"/>
  <c r="K10" i="2"/>
  <c r="K14" i="2"/>
  <c r="J14" i="2"/>
  <c r="F4" i="2"/>
  <c r="H4" i="2"/>
  <c r="H3" i="2" s="1"/>
  <c r="G4" i="2"/>
  <c r="F3" i="2" l="1"/>
  <c r="G3" i="2"/>
  <c r="I3" i="2" s="1"/>
  <c r="K3" i="2" s="1"/>
  <c r="I4" i="2"/>
  <c r="K4" i="2" s="1"/>
  <c r="J4" i="2" l="1"/>
  <c r="J3" i="2"/>
  <c r="Q15" i="2" l="1"/>
  <c r="O14" i="2"/>
  <c r="A14" i="2" s="1"/>
  <c r="O13" i="2"/>
  <c r="A13" i="2" s="1"/>
  <c r="O12" i="2"/>
  <c r="A12" i="2" s="1"/>
  <c r="O11" i="2"/>
  <c r="A11" i="2" s="1"/>
  <c r="O10" i="2"/>
  <c r="A10" i="2" s="1"/>
  <c r="O9" i="2"/>
  <c r="A9" i="2" s="1"/>
  <c r="O8" i="2"/>
  <c r="A8" i="2" s="1"/>
  <c r="O7" i="2"/>
  <c r="A7" i="2" s="1"/>
  <c r="O6" i="2"/>
  <c r="A6" i="2" s="1"/>
  <c r="O5" i="2"/>
  <c r="A5" i="2" s="1"/>
  <c r="N4" i="2"/>
  <c r="N3" i="2" s="1"/>
  <c r="M4" i="2"/>
  <c r="M3" i="2" s="1"/>
  <c r="L4" i="2"/>
  <c r="L3" i="2" s="1"/>
  <c r="D4" i="2"/>
  <c r="D3" i="2" l="1"/>
  <c r="Q9" i="2"/>
  <c r="Q7" i="2"/>
  <c r="Q13" i="2"/>
  <c r="Q6" i="2"/>
  <c r="P8" i="2"/>
  <c r="Q10" i="2"/>
  <c r="Q12" i="2"/>
  <c r="P10" i="2"/>
  <c r="P13" i="2"/>
  <c r="P7" i="2"/>
  <c r="P5" i="2"/>
  <c r="Q5" i="2"/>
  <c r="P11" i="2"/>
  <c r="Q11" i="2"/>
  <c r="P14" i="2"/>
  <c r="Q14" i="2"/>
  <c r="Q8" i="2"/>
  <c r="P6" i="2"/>
  <c r="P9" i="2"/>
  <c r="P12" i="2"/>
  <c r="O4" i="2"/>
  <c r="Q4" i="2" s="1"/>
  <c r="A4" i="2" l="1"/>
  <c r="P4" i="2"/>
  <c r="P3" i="2" s="1"/>
  <c r="O3" i="2"/>
  <c r="Q3" i="2" s="1"/>
  <c r="A3" i="2" l="1"/>
</calcChain>
</file>

<file path=xl/sharedStrings.xml><?xml version="1.0" encoding="utf-8"?>
<sst xmlns="http://schemas.openxmlformats.org/spreadsheetml/2006/main" count="52" uniqueCount="31">
  <si>
    <t>პროგრამული კოდი</t>
  </si>
  <si>
    <t>დასახელება</t>
  </si>
  <si>
    <t/>
  </si>
  <si>
    <t>ხარჯები</t>
  </si>
  <si>
    <t>შრომის ანაზღაურება</t>
  </si>
  <si>
    <t>საქონელი და მომსახურება</t>
  </si>
  <si>
    <t>პროცენტი</t>
  </si>
  <si>
    <t>სუბსიდიები</t>
  </si>
  <si>
    <t>გრანტები</t>
  </si>
  <si>
    <t>სოციალური უზრუნველყოფა</t>
  </si>
  <si>
    <t>სხვა ხარჯები</t>
  </si>
  <si>
    <t>არაფინანსური აქტივების ზრდა</t>
  </si>
  <si>
    <t>ფინანსური აქტივების ზრდა</t>
  </si>
  <si>
    <t>ვალდებულებების კლება</t>
  </si>
  <si>
    <t>დაზუსტებული წლიური</t>
  </si>
  <si>
    <t>დამტკიცებული წლიური</t>
  </si>
  <si>
    <t>წლიური მოსალოდნელი</t>
  </si>
  <si>
    <t>წლიური დეფიციტი/პროფიციტი</t>
  </si>
  <si>
    <t>ტენდერიდან ეკონომია I კვარტალი</t>
  </si>
  <si>
    <t>წლიური მოსალოდნელი საკასო/დაზუსტებულთან</t>
  </si>
  <si>
    <t>საარსებო წყაროებით უზრუნველყოფა</t>
  </si>
  <si>
    <t>27 01 07</t>
  </si>
  <si>
    <t>საარსებო წყაროები</t>
  </si>
  <si>
    <t>IV კვარტლის მოსალოდნელი ხარჯი</t>
  </si>
  <si>
    <t>9 თვის დეფიციტი/პროფიციტი</t>
  </si>
  <si>
    <t>9 თვის მოსალოდნელი საკასო/დაზუსტებულთან</t>
  </si>
  <si>
    <t>9 თვის მოსალოდნელი</t>
  </si>
  <si>
    <t>დაზუსტებული 9 თვე</t>
  </si>
  <si>
    <t>ტენდერიდან ეკონომია II კვარტალი</t>
  </si>
  <si>
    <t>8 თვის საკასო</t>
  </si>
  <si>
    <t>სექტემბრის მოსალოდნელი ხარჯი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</si>
</sst>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_(* #,##0_);_(* \(#,##0\);_(* &quot;-&quot;??_);_(@_)"/>
  </numFmts>
  <fonts count="28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name val="Calibri"/>
      <family val="2"/>
      <charset val="204"/>
      <scheme val="minor"/>
    </font>
    <font>
      <b/>
      <sz val="12"/>
      <name val="Sylfaen"/>
      <family val="1"/>
      <charset val="204"/>
    </font>
    <font>
      <b/>
      <sz val="12"/>
      <name val="Calibri"/>
      <family val="2"/>
      <scheme val="minor"/>
    </font>
    <font>
      <b/>
      <sz val="12"/>
      <color theme="3"/>
      <name val="Sylfaen"/>
      <family val="1"/>
      <charset val="204"/>
    </font>
    <font>
      <b/>
      <sz val="12"/>
      <color theme="3"/>
      <name val="Calibri"/>
      <family val="2"/>
      <scheme val="minor"/>
    </font>
    <font>
      <b/>
      <sz val="12"/>
      <color theme="1"/>
      <name val="Sylfaen"/>
      <family val="1"/>
      <charset val="204"/>
    </font>
    <font>
      <sz val="12"/>
      <color theme="1"/>
      <name val="Sylfaen"/>
      <family val="1"/>
    </font>
    <font>
      <sz val="12"/>
      <color theme="1"/>
      <name val="Sylfaen"/>
      <family val="1"/>
      <charset val="204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  <charset val="204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Sylfaen"/>
      <family val="1"/>
    </font>
    <font>
      <sz val="11"/>
      <color theme="1"/>
      <name val="Calibri"/>
      <family val="2"/>
    </font>
    <font>
      <b/>
      <sz val="11"/>
      <color theme="1"/>
      <name val="Sylfaen"/>
      <family val="1"/>
      <charset val="204"/>
    </font>
    <font>
      <sz val="11"/>
      <color theme="1"/>
      <name val="Calibri"/>
      <family val="2"/>
      <charset val="204"/>
    </font>
    <font>
      <b/>
      <sz val="14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4"/>
      <color theme="3"/>
      <name val="Calibri"/>
      <family val="2"/>
      <charset val="204"/>
      <scheme val="minor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/>
      <diagonal/>
    </border>
  </borders>
  <cellStyleXfs count="5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164" fontId="14" fillId="0" borderId="0" applyFont="0" applyFill="0" applyBorder="0" applyAlignment="0" applyProtection="0"/>
  </cellStyleXfs>
  <cellXfs count="46">
    <xf numFmtId="0" fontId="0" fillId="0" borderId="0" xfId="0"/>
    <xf numFmtId="0" fontId="5" fillId="0" borderId="2" xfId="1" applyNumberFormat="1" applyFont="1" applyFill="1" applyBorder="1" applyAlignment="1">
      <alignment horizontal="center" vertical="center" wrapText="1" readingOrder="1"/>
    </xf>
    <xf numFmtId="0" fontId="5" fillId="0" borderId="2" xfId="1" applyFont="1" applyFill="1" applyBorder="1" applyAlignment="1">
      <alignment vertical="center" wrapText="1"/>
    </xf>
    <xf numFmtId="0" fontId="7" fillId="0" borderId="2" xfId="1" applyNumberFormat="1" applyFont="1" applyFill="1" applyBorder="1" applyAlignment="1">
      <alignment horizontal="center" vertical="center" wrapText="1" readingOrder="1"/>
    </xf>
    <xf numFmtId="0" fontId="8" fillId="0" borderId="2" xfId="1" applyFont="1" applyFill="1" applyBorder="1" applyAlignment="1">
      <alignment horizontal="left" vertical="center" wrapText="1" indent="2"/>
    </xf>
    <xf numFmtId="0" fontId="9" fillId="0" borderId="2" xfId="1" applyFont="1" applyFill="1" applyBorder="1" applyAlignment="1">
      <alignment horizontal="left" vertical="center" wrapText="1" indent="2"/>
    </xf>
    <xf numFmtId="0" fontId="10" fillId="0" borderId="0" xfId="1" applyFont="1" applyFill="1" applyBorder="1" applyAlignment="1" applyProtection="1">
      <alignment horizontal="center" vertical="center"/>
      <protection locked="0"/>
    </xf>
    <xf numFmtId="0" fontId="7" fillId="0" borderId="1" xfId="1" applyNumberFormat="1" applyFont="1" applyFill="1" applyBorder="1" applyAlignment="1" applyProtection="1">
      <alignment vertical="center" wrapText="1" readingOrder="1"/>
      <protection locked="0"/>
    </xf>
    <xf numFmtId="0" fontId="11" fillId="0" borderId="0" xfId="1" applyFont="1" applyFill="1" applyBorder="1" applyAlignment="1" applyProtection="1">
      <alignment horizontal="center" vertical="center"/>
      <protection locked="0"/>
    </xf>
    <xf numFmtId="165" fontId="11" fillId="0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Fill="1" applyBorder="1" applyAlignment="1">
      <alignment vertical="center"/>
    </xf>
    <xf numFmtId="0" fontId="13" fillId="0" borderId="0" xfId="1" applyFont="1" applyFill="1" applyAlignment="1">
      <alignment horizontal="center" vertical="center"/>
    </xf>
    <xf numFmtId="0" fontId="10" fillId="0" borderId="0" xfId="1" applyFont="1" applyFill="1" applyBorder="1" applyAlignment="1">
      <alignment horizontal="center" vertical="center"/>
    </xf>
    <xf numFmtId="0" fontId="12" fillId="0" borderId="0" xfId="1" applyFont="1" applyFill="1" applyBorder="1" applyAlignment="1">
      <alignment horizontal="center" vertical="center"/>
    </xf>
    <xf numFmtId="9" fontId="6" fillId="0" borderId="0" xfId="3" applyNumberFormat="1" applyFont="1" applyFill="1" applyBorder="1" applyAlignment="1">
      <alignment vertical="center" wrapText="1"/>
    </xf>
    <xf numFmtId="9" fontId="4" fillId="0" borderId="0" xfId="3" applyNumberFormat="1" applyFont="1" applyFill="1" applyBorder="1" applyAlignment="1">
      <alignment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165" fontId="16" fillId="0" borderId="2" xfId="2" applyNumberFormat="1" applyFont="1" applyFill="1" applyBorder="1" applyAlignment="1">
      <alignment vertical="center" wrapText="1"/>
    </xf>
    <xf numFmtId="165" fontId="15" fillId="0" borderId="2" xfId="2" applyNumberFormat="1" applyFont="1" applyFill="1" applyBorder="1" applyAlignment="1">
      <alignment vertical="center" wrapText="1"/>
    </xf>
    <xf numFmtId="165" fontId="17" fillId="0" borderId="2" xfId="2" applyNumberFormat="1" applyFont="1" applyFill="1" applyBorder="1" applyAlignment="1" applyProtection="1">
      <alignment vertical="center" wrapText="1"/>
    </xf>
    <xf numFmtId="165" fontId="18" fillId="0" borderId="2" xfId="2" applyNumberFormat="1" applyFont="1" applyFill="1" applyBorder="1" applyAlignment="1">
      <alignment vertical="center" wrapText="1"/>
    </xf>
    <xf numFmtId="0" fontId="19" fillId="2" borderId="3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1" applyFont="1" applyFill="1" applyBorder="1" applyAlignment="1" applyProtection="1">
      <alignment horizontal="center" vertical="center"/>
      <protection locked="0"/>
    </xf>
    <xf numFmtId="0" fontId="21" fillId="2" borderId="2" xfId="1" applyNumberFormat="1" applyFont="1" applyFill="1" applyBorder="1" applyAlignment="1" applyProtection="1">
      <alignment horizontal="center" vertical="center" wrapText="1" readingOrder="1"/>
      <protection locked="0"/>
    </xf>
    <xf numFmtId="0" fontId="22" fillId="0" borderId="0" xfId="1" applyFont="1" applyFill="1" applyBorder="1" applyAlignment="1">
      <alignment vertical="center"/>
    </xf>
    <xf numFmtId="165" fontId="23" fillId="0" borderId="2" xfId="2" applyNumberFormat="1" applyFont="1" applyFill="1" applyBorder="1" applyAlignment="1">
      <alignment vertical="center" wrapText="1"/>
    </xf>
    <xf numFmtId="165" fontId="24" fillId="0" borderId="2" xfId="2" applyNumberFormat="1" applyFont="1" applyFill="1" applyBorder="1" applyAlignment="1" applyProtection="1">
      <alignment vertical="center" wrapText="1"/>
    </xf>
    <xf numFmtId="165" fontId="25" fillId="0" borderId="2" xfId="2" applyNumberFormat="1" applyFont="1" applyFill="1" applyBorder="1" applyAlignment="1">
      <alignment vertical="center" wrapText="1"/>
    </xf>
    <xf numFmtId="165" fontId="24" fillId="0" borderId="2" xfId="2" applyNumberFormat="1" applyFont="1" applyFill="1" applyBorder="1" applyAlignment="1">
      <alignment vertical="center" wrapText="1"/>
    </xf>
    <xf numFmtId="9" fontId="26" fillId="0" borderId="0" xfId="3" applyNumberFormat="1" applyFont="1" applyFill="1" applyBorder="1" applyAlignment="1">
      <alignment vertical="center" wrapText="1"/>
    </xf>
    <xf numFmtId="165" fontId="23" fillId="2" borderId="2" xfId="2" applyNumberFormat="1" applyFont="1" applyFill="1" applyBorder="1" applyAlignment="1">
      <alignment vertical="center" wrapText="1"/>
    </xf>
    <xf numFmtId="9" fontId="23" fillId="2" borderId="2" xfId="2" applyNumberFormat="1" applyFont="1" applyFill="1" applyBorder="1" applyAlignment="1">
      <alignment vertical="center" wrapText="1"/>
    </xf>
    <xf numFmtId="9" fontId="23" fillId="2" borderId="2" xfId="3" applyNumberFormat="1" applyFont="1" applyFill="1" applyBorder="1" applyAlignment="1">
      <alignment vertical="center" wrapText="1"/>
    </xf>
    <xf numFmtId="165" fontId="25" fillId="2" borderId="2" xfId="2" applyNumberFormat="1" applyFont="1" applyFill="1" applyBorder="1" applyAlignment="1">
      <alignment vertical="center" wrapText="1"/>
    </xf>
    <xf numFmtId="9" fontId="25" fillId="2" borderId="2" xfId="3" applyNumberFormat="1" applyFont="1" applyFill="1" applyBorder="1" applyAlignment="1">
      <alignment vertical="center" wrapText="1"/>
    </xf>
    <xf numFmtId="165" fontId="19" fillId="2" borderId="0" xfId="1" applyNumberFormat="1" applyFont="1" applyFill="1" applyBorder="1" applyAlignment="1" applyProtection="1">
      <alignment horizontal="center" vertical="center" wrapText="1"/>
      <protection locked="0"/>
    </xf>
    <xf numFmtId="164" fontId="12" fillId="0" borderId="0" xfId="1" applyNumberFormat="1" applyFont="1" applyFill="1" applyBorder="1" applyAlignment="1">
      <alignment vertical="center"/>
    </xf>
    <xf numFmtId="164" fontId="27" fillId="0" borderId="0" xfId="4" applyFont="1" applyFill="1" applyBorder="1" applyAlignment="1">
      <alignment vertical="center"/>
    </xf>
    <xf numFmtId="165" fontId="23" fillId="3" borderId="2" xfId="2" applyNumberFormat="1" applyFont="1" applyFill="1" applyBorder="1" applyAlignment="1">
      <alignment vertical="center" wrapText="1"/>
    </xf>
    <xf numFmtId="165" fontId="15" fillId="2" borderId="2" xfId="2" applyNumberFormat="1" applyFont="1" applyFill="1" applyBorder="1" applyAlignment="1">
      <alignment vertical="center" wrapText="1"/>
    </xf>
    <xf numFmtId="9" fontId="15" fillId="2" borderId="2" xfId="2" applyNumberFormat="1" applyFont="1" applyFill="1" applyBorder="1" applyAlignment="1">
      <alignment vertical="center" wrapText="1"/>
    </xf>
    <xf numFmtId="165" fontId="16" fillId="2" borderId="2" xfId="2" applyNumberFormat="1" applyFont="1" applyFill="1" applyBorder="1" applyAlignment="1">
      <alignment vertical="center" wrapText="1"/>
    </xf>
    <xf numFmtId="9" fontId="16" fillId="2" borderId="2" xfId="3" applyNumberFormat="1" applyFont="1" applyFill="1" applyBorder="1" applyAlignment="1">
      <alignment vertical="center" wrapText="1"/>
    </xf>
    <xf numFmtId="9" fontId="15" fillId="2" borderId="2" xfId="3" applyNumberFormat="1" applyFont="1" applyFill="1" applyBorder="1" applyAlignment="1">
      <alignment vertical="center" wrapText="1"/>
    </xf>
    <xf numFmtId="0" fontId="12" fillId="2" borderId="0" xfId="1" applyFont="1" applyFill="1" applyBorder="1" applyAlignment="1">
      <alignment vertical="center"/>
    </xf>
  </cellXfs>
  <cellStyles count="5">
    <cellStyle name="Comma" xfId="4" builtinId="3"/>
    <cellStyle name="Comma 2" xfId="2"/>
    <cellStyle name="Normal" xfId="0" builtinId="0"/>
    <cellStyle name="Normal 2" xfId="1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S19"/>
  <sheetViews>
    <sheetView showGridLines="0" tabSelected="1" view="pageBreakPreview" zoomScale="80" zoomScaleNormal="100" zoomScaleSheetLayoutView="80" workbookViewId="0">
      <pane xSplit="3" ySplit="2" topLeftCell="D3" activePane="bottomRight" state="frozen"/>
      <selection pane="topRight" activeCell="D1" sqref="D1"/>
      <selection pane="bottomLeft" activeCell="A5" sqref="A5"/>
      <selection pane="bottomRight" activeCell="H10" sqref="H10"/>
    </sheetView>
  </sheetViews>
  <sheetFormatPr defaultColWidth="8.85546875" defaultRowHeight="15.75" x14ac:dyDescent="0.25"/>
  <cols>
    <col min="1" max="1" width="3.140625" style="12" customWidth="1"/>
    <col min="2" max="2" width="11.140625" style="10" customWidth="1"/>
    <col min="3" max="3" width="56.7109375" style="10" customWidth="1"/>
    <col min="4" max="4" width="16.28515625" style="10" customWidth="1"/>
    <col min="5" max="5" width="15" style="10" customWidth="1"/>
    <col min="6" max="6" width="18.7109375" style="10" customWidth="1"/>
    <col min="7" max="8" width="18.5703125" style="10" customWidth="1"/>
    <col min="9" max="9" width="18.7109375" style="10" customWidth="1"/>
    <col min="10" max="10" width="17.28515625" style="10" customWidth="1"/>
    <col min="11" max="11" width="16" style="10" customWidth="1"/>
    <col min="12" max="12" width="18.85546875" style="13" customWidth="1"/>
    <col min="13" max="13" width="19" style="10" customWidth="1"/>
    <col min="14" max="14" width="18.140625" style="10" customWidth="1"/>
    <col min="15" max="15" width="19.42578125" style="10" customWidth="1"/>
    <col min="16" max="16" width="16.5703125" style="10" customWidth="1"/>
    <col min="17" max="17" width="16.28515625" style="10" customWidth="1"/>
    <col min="18" max="18" width="29.85546875" style="10" customWidth="1"/>
    <col min="19" max="21" width="8.85546875" style="10"/>
    <col min="22" max="22" width="10.5703125" style="10" bestFit="1" customWidth="1"/>
    <col min="23" max="23" width="10" style="10" bestFit="1" customWidth="1"/>
    <col min="24" max="16384" width="8.85546875" style="10"/>
  </cols>
  <sheetData>
    <row r="1" spans="1:19" ht="18" customHeight="1" x14ac:dyDescent="0.25">
      <c r="A1" s="6"/>
      <c r="B1" s="7"/>
      <c r="C1" s="8"/>
      <c r="L1" s="9"/>
    </row>
    <row r="2" spans="1:19" s="25" customFormat="1" ht="102.75" customHeight="1" x14ac:dyDescent="0.25">
      <c r="A2" s="23"/>
      <c r="B2" s="24" t="s">
        <v>0</v>
      </c>
      <c r="C2" s="24" t="s">
        <v>1</v>
      </c>
      <c r="D2" s="22" t="s">
        <v>18</v>
      </c>
      <c r="E2" s="22" t="s">
        <v>28</v>
      </c>
      <c r="F2" s="22" t="s">
        <v>27</v>
      </c>
      <c r="G2" s="22" t="s">
        <v>29</v>
      </c>
      <c r="H2" s="22" t="s">
        <v>30</v>
      </c>
      <c r="I2" s="22" t="s">
        <v>26</v>
      </c>
      <c r="J2" s="22" t="s">
        <v>24</v>
      </c>
      <c r="K2" s="22" t="s">
        <v>25</v>
      </c>
      <c r="L2" s="22" t="s">
        <v>15</v>
      </c>
      <c r="M2" s="22" t="s">
        <v>14</v>
      </c>
      <c r="N2" s="22" t="s">
        <v>23</v>
      </c>
      <c r="O2" s="22" t="s">
        <v>16</v>
      </c>
      <c r="P2" s="22" t="s">
        <v>17</v>
      </c>
      <c r="Q2" s="22" t="s">
        <v>19</v>
      </c>
      <c r="R2" s="36"/>
    </row>
    <row r="3" spans="1:19" ht="18.75" x14ac:dyDescent="0.25">
      <c r="A3" s="11" t="str">
        <f t="shared" ref="A3:A14" si="0">IF((F3+G3+D3+I3+L3+M3+N3+O3)&gt;0,"a","b")</f>
        <v>a</v>
      </c>
      <c r="B3" s="16" t="s">
        <v>21</v>
      </c>
      <c r="C3" s="17" t="s">
        <v>20</v>
      </c>
      <c r="D3" s="26">
        <f t="shared" ref="D3:H3" si="1">D4+D12+D13+D14</f>
        <v>2150</v>
      </c>
      <c r="E3" s="26"/>
      <c r="F3" s="26">
        <f t="shared" si="1"/>
        <v>528000</v>
      </c>
      <c r="G3" s="26">
        <f t="shared" si="1"/>
        <v>265773.17</v>
      </c>
      <c r="H3" s="26">
        <f t="shared" si="1"/>
        <v>27240</v>
      </c>
      <c r="I3" s="26">
        <f t="shared" ref="I3:I14" si="2">G3+H3</f>
        <v>293013.17</v>
      </c>
      <c r="J3" s="31">
        <f t="shared" ref="J3:J14" si="3">F3-I3</f>
        <v>234986.83000000002</v>
      </c>
      <c r="K3" s="32">
        <f t="shared" ref="K3:K14" si="4">I3/F3</f>
        <v>0.55494918560606055</v>
      </c>
      <c r="L3" s="27">
        <f t="shared" ref="L3:P3" si="5">L4+L12+L13+L14</f>
        <v>685000</v>
      </c>
      <c r="M3" s="27">
        <f t="shared" si="5"/>
        <v>685000</v>
      </c>
      <c r="N3" s="26">
        <f t="shared" si="5"/>
        <v>343400</v>
      </c>
      <c r="O3" s="26">
        <f t="shared" si="5"/>
        <v>636413.17000000004</v>
      </c>
      <c r="P3" s="31">
        <f t="shared" si="5"/>
        <v>48586.829999999987</v>
      </c>
      <c r="Q3" s="33">
        <f t="shared" ref="Q3:Q14" si="6">O3/M3</f>
        <v>0.92907032116788324</v>
      </c>
      <c r="R3" s="30"/>
      <c r="S3" s="10" t="s">
        <v>22</v>
      </c>
    </row>
    <row r="4" spans="1:19" ht="18.75" x14ac:dyDescent="0.25">
      <c r="A4" s="11" t="str">
        <f t="shared" si="0"/>
        <v>a</v>
      </c>
      <c r="B4" s="1" t="s">
        <v>2</v>
      </c>
      <c r="C4" s="2" t="s">
        <v>3</v>
      </c>
      <c r="D4" s="28">
        <f t="shared" ref="D4" si="7">D5+D6+D7+D8+D9+D10+D11</f>
        <v>2150</v>
      </c>
      <c r="E4" s="28"/>
      <c r="F4" s="28">
        <f t="shared" ref="F4" si="8">F5+F6+F7+F8+F9+F10+F11</f>
        <v>523000</v>
      </c>
      <c r="G4" s="28">
        <f t="shared" ref="G4:H4" si="9">G5+G6+G7+G8+G9+G10+G11</f>
        <v>265773.17</v>
      </c>
      <c r="H4" s="28">
        <f t="shared" si="9"/>
        <v>27240</v>
      </c>
      <c r="I4" s="26">
        <f t="shared" si="2"/>
        <v>293013.17</v>
      </c>
      <c r="J4" s="31">
        <f t="shared" si="3"/>
        <v>229986.83000000002</v>
      </c>
      <c r="K4" s="32">
        <f t="shared" si="4"/>
        <v>0.56025462715105157</v>
      </c>
      <c r="L4" s="28">
        <f t="shared" ref="L4:P4" si="10">L5+L6+L7+L8+L9+L10+L11</f>
        <v>680000</v>
      </c>
      <c r="M4" s="28">
        <f t="shared" si="10"/>
        <v>680000</v>
      </c>
      <c r="N4" s="28">
        <f t="shared" si="10"/>
        <v>343400</v>
      </c>
      <c r="O4" s="28">
        <f t="shared" si="10"/>
        <v>636413.17000000004</v>
      </c>
      <c r="P4" s="34">
        <f t="shared" si="10"/>
        <v>43586.829999999987</v>
      </c>
      <c r="Q4" s="35">
        <f t="shared" si="6"/>
        <v>0.9359017205882354</v>
      </c>
      <c r="R4" s="14"/>
      <c r="S4" s="10" t="s">
        <v>22</v>
      </c>
    </row>
    <row r="5" spans="1:19" ht="18.75" x14ac:dyDescent="0.25">
      <c r="A5" s="11" t="str">
        <f t="shared" si="0"/>
        <v>a</v>
      </c>
      <c r="B5" s="3" t="s">
        <v>2</v>
      </c>
      <c r="C5" s="4" t="s">
        <v>4</v>
      </c>
      <c r="D5" s="26"/>
      <c r="E5" s="26"/>
      <c r="F5" s="26">
        <v>113000</v>
      </c>
      <c r="G5" s="26">
        <v>83500</v>
      </c>
      <c r="H5" s="26">
        <v>9300</v>
      </c>
      <c r="I5" s="26">
        <f t="shared" si="2"/>
        <v>92800</v>
      </c>
      <c r="J5" s="31">
        <f t="shared" si="3"/>
        <v>20200</v>
      </c>
      <c r="K5" s="32">
        <f t="shared" si="4"/>
        <v>0.82123893805309733</v>
      </c>
      <c r="L5" s="29">
        <v>150000</v>
      </c>
      <c r="M5" s="29">
        <v>150000</v>
      </c>
      <c r="N5" s="26">
        <v>27900</v>
      </c>
      <c r="O5" s="26">
        <f t="shared" ref="O5:O14" si="11">I5+N5</f>
        <v>120700</v>
      </c>
      <c r="P5" s="31">
        <f t="shared" ref="P5:P14" si="12">M5-O5</f>
        <v>29300</v>
      </c>
      <c r="Q5" s="33">
        <f t="shared" si="6"/>
        <v>0.80466666666666664</v>
      </c>
      <c r="R5" s="15"/>
      <c r="S5" s="10" t="s">
        <v>22</v>
      </c>
    </row>
    <row r="6" spans="1:19" ht="18.75" x14ac:dyDescent="0.25">
      <c r="A6" s="11" t="str">
        <f t="shared" si="0"/>
        <v>a</v>
      </c>
      <c r="B6" s="3" t="s">
        <v>2</v>
      </c>
      <c r="C6" s="4" t="s">
        <v>5</v>
      </c>
      <c r="D6" s="26">
        <v>2150</v>
      </c>
      <c r="E6" s="26"/>
      <c r="F6" s="26">
        <v>95000</v>
      </c>
      <c r="G6" s="26">
        <v>60608.21</v>
      </c>
      <c r="H6" s="26">
        <f>4000+500+100+640+500+500+100+1500+400+1700</f>
        <v>9940</v>
      </c>
      <c r="I6" s="26">
        <f t="shared" si="2"/>
        <v>70548.209999999992</v>
      </c>
      <c r="J6" s="31">
        <f t="shared" si="3"/>
        <v>24451.790000000008</v>
      </c>
      <c r="K6" s="32">
        <f t="shared" si="4"/>
        <v>0.74261273684210516</v>
      </c>
      <c r="L6" s="29">
        <v>125000</v>
      </c>
      <c r="M6" s="29">
        <v>125000</v>
      </c>
      <c r="N6" s="26">
        <f>25500+15000</f>
        <v>40500</v>
      </c>
      <c r="O6" s="26">
        <f t="shared" si="11"/>
        <v>111048.20999999999</v>
      </c>
      <c r="P6" s="31">
        <f t="shared" si="12"/>
        <v>13951.790000000008</v>
      </c>
      <c r="Q6" s="33">
        <f t="shared" si="6"/>
        <v>0.88838567999999996</v>
      </c>
      <c r="R6" s="15"/>
      <c r="S6" s="10" t="s">
        <v>22</v>
      </c>
    </row>
    <row r="7" spans="1:19" ht="18.75" hidden="1" x14ac:dyDescent="0.25">
      <c r="A7" s="11" t="str">
        <f t="shared" si="0"/>
        <v>b</v>
      </c>
      <c r="B7" s="3" t="s">
        <v>2</v>
      </c>
      <c r="C7" s="4" t="s">
        <v>6</v>
      </c>
      <c r="D7" s="19"/>
      <c r="E7" s="19"/>
      <c r="F7" s="19">
        <v>0</v>
      </c>
      <c r="G7" s="19"/>
      <c r="H7" s="19"/>
      <c r="I7" s="19">
        <f t="shared" si="2"/>
        <v>0</v>
      </c>
      <c r="J7" s="40">
        <f t="shared" si="3"/>
        <v>0</v>
      </c>
      <c r="K7" s="41" t="e">
        <f t="shared" si="4"/>
        <v>#DIV/0!</v>
      </c>
      <c r="L7" s="21">
        <v>0</v>
      </c>
      <c r="M7" s="21">
        <v>0</v>
      </c>
      <c r="N7" s="19"/>
      <c r="O7" s="19">
        <f t="shared" si="11"/>
        <v>0</v>
      </c>
      <c r="P7" s="40">
        <f t="shared" si="12"/>
        <v>0</v>
      </c>
      <c r="Q7" s="44" t="e">
        <f t="shared" si="6"/>
        <v>#DIV/0!</v>
      </c>
      <c r="R7" s="15"/>
      <c r="S7" s="10" t="s">
        <v>22</v>
      </c>
    </row>
    <row r="8" spans="1:19" ht="18.75" hidden="1" x14ac:dyDescent="0.25">
      <c r="A8" s="11" t="str">
        <f t="shared" si="0"/>
        <v>b</v>
      </c>
      <c r="B8" s="3" t="s">
        <v>2</v>
      </c>
      <c r="C8" s="5" t="s">
        <v>7</v>
      </c>
      <c r="D8" s="19"/>
      <c r="E8" s="19"/>
      <c r="F8" s="19">
        <v>0</v>
      </c>
      <c r="G8" s="19"/>
      <c r="H8" s="19"/>
      <c r="I8" s="19">
        <f t="shared" si="2"/>
        <v>0</v>
      </c>
      <c r="J8" s="40">
        <f t="shared" si="3"/>
        <v>0</v>
      </c>
      <c r="K8" s="41" t="e">
        <f t="shared" si="4"/>
        <v>#DIV/0!</v>
      </c>
      <c r="L8" s="21">
        <v>0</v>
      </c>
      <c r="M8" s="21">
        <v>0</v>
      </c>
      <c r="N8" s="19"/>
      <c r="O8" s="19">
        <f t="shared" si="11"/>
        <v>0</v>
      </c>
      <c r="P8" s="40">
        <f t="shared" si="12"/>
        <v>0</v>
      </c>
      <c r="Q8" s="44" t="e">
        <f t="shared" si="6"/>
        <v>#DIV/0!</v>
      </c>
      <c r="R8" s="15"/>
      <c r="S8" s="10" t="s">
        <v>22</v>
      </c>
    </row>
    <row r="9" spans="1:19" ht="18.75" hidden="1" x14ac:dyDescent="0.25">
      <c r="A9" s="11" t="str">
        <f t="shared" si="0"/>
        <v>b</v>
      </c>
      <c r="B9" s="3" t="s">
        <v>2</v>
      </c>
      <c r="C9" s="5" t="s">
        <v>8</v>
      </c>
      <c r="D9" s="19"/>
      <c r="E9" s="19"/>
      <c r="F9" s="19">
        <v>0</v>
      </c>
      <c r="G9" s="19"/>
      <c r="H9" s="19"/>
      <c r="I9" s="19">
        <f t="shared" si="2"/>
        <v>0</v>
      </c>
      <c r="J9" s="40">
        <f t="shared" si="3"/>
        <v>0</v>
      </c>
      <c r="K9" s="41" t="e">
        <f t="shared" si="4"/>
        <v>#DIV/0!</v>
      </c>
      <c r="L9" s="21">
        <v>0</v>
      </c>
      <c r="M9" s="21">
        <v>0</v>
      </c>
      <c r="N9" s="19"/>
      <c r="O9" s="19">
        <f t="shared" si="11"/>
        <v>0</v>
      </c>
      <c r="P9" s="40">
        <f t="shared" si="12"/>
        <v>0</v>
      </c>
      <c r="Q9" s="44" t="e">
        <f t="shared" si="6"/>
        <v>#DIV/0!</v>
      </c>
      <c r="R9" s="15"/>
      <c r="S9" s="10" t="s">
        <v>22</v>
      </c>
    </row>
    <row r="10" spans="1:19" ht="18.75" x14ac:dyDescent="0.25">
      <c r="A10" s="11" t="str">
        <f t="shared" si="0"/>
        <v>a</v>
      </c>
      <c r="B10" s="3" t="s">
        <v>2</v>
      </c>
      <c r="C10" s="5" t="s">
        <v>9</v>
      </c>
      <c r="D10" s="26"/>
      <c r="E10" s="26"/>
      <c r="F10" s="26">
        <v>5000</v>
      </c>
      <c r="G10" s="26"/>
      <c r="H10" s="26"/>
      <c r="I10" s="26">
        <f t="shared" si="2"/>
        <v>0</v>
      </c>
      <c r="J10" s="31">
        <f t="shared" si="3"/>
        <v>5000</v>
      </c>
      <c r="K10" s="32">
        <f t="shared" si="4"/>
        <v>0</v>
      </c>
      <c r="L10" s="29">
        <v>5000</v>
      </c>
      <c r="M10" s="29">
        <v>5000</v>
      </c>
      <c r="N10" s="26">
        <v>5000</v>
      </c>
      <c r="O10" s="26">
        <f t="shared" si="11"/>
        <v>5000</v>
      </c>
      <c r="P10" s="31">
        <f t="shared" si="12"/>
        <v>0</v>
      </c>
      <c r="Q10" s="33">
        <f t="shared" si="6"/>
        <v>1</v>
      </c>
      <c r="R10" s="15"/>
      <c r="S10" s="10" t="s">
        <v>22</v>
      </c>
    </row>
    <row r="11" spans="1:19" ht="18.75" x14ac:dyDescent="0.25">
      <c r="A11" s="11" t="str">
        <f t="shared" si="0"/>
        <v>a</v>
      </c>
      <c r="B11" s="3" t="s">
        <v>2</v>
      </c>
      <c r="C11" s="5" t="s">
        <v>10</v>
      </c>
      <c r="D11" s="26"/>
      <c r="E11" s="26"/>
      <c r="F11" s="26">
        <v>310000</v>
      </c>
      <c r="G11" s="26">
        <v>121664.96000000001</v>
      </c>
      <c r="H11" s="26">
        <v>8000</v>
      </c>
      <c r="I11" s="26">
        <f t="shared" si="2"/>
        <v>129664.96000000001</v>
      </c>
      <c r="J11" s="31">
        <f t="shared" si="3"/>
        <v>180335.03999999998</v>
      </c>
      <c r="K11" s="32">
        <f t="shared" si="4"/>
        <v>0.41827406451612903</v>
      </c>
      <c r="L11" s="29">
        <v>400000</v>
      </c>
      <c r="M11" s="29">
        <v>400000</v>
      </c>
      <c r="N11" s="39">
        <v>270000</v>
      </c>
      <c r="O11" s="26">
        <f t="shared" si="11"/>
        <v>399664.96</v>
      </c>
      <c r="P11" s="31">
        <f t="shared" si="12"/>
        <v>335.03999999997905</v>
      </c>
      <c r="Q11" s="33">
        <f t="shared" si="6"/>
        <v>0.99916240000000001</v>
      </c>
      <c r="R11" s="15"/>
      <c r="S11" s="10" t="s">
        <v>22</v>
      </c>
    </row>
    <row r="12" spans="1:19" ht="18.75" x14ac:dyDescent="0.25">
      <c r="A12" s="11" t="str">
        <f t="shared" si="0"/>
        <v>a</v>
      </c>
      <c r="B12" s="3" t="s">
        <v>2</v>
      </c>
      <c r="C12" s="2" t="s">
        <v>11</v>
      </c>
      <c r="D12" s="28"/>
      <c r="E12" s="28"/>
      <c r="F12" s="28">
        <v>5000</v>
      </c>
      <c r="G12" s="28"/>
      <c r="H12" s="28"/>
      <c r="I12" s="26">
        <f t="shared" si="2"/>
        <v>0</v>
      </c>
      <c r="J12" s="31">
        <f t="shared" si="3"/>
        <v>5000</v>
      </c>
      <c r="K12" s="32">
        <f t="shared" si="4"/>
        <v>0</v>
      </c>
      <c r="L12" s="28">
        <v>5000</v>
      </c>
      <c r="M12" s="28">
        <v>5000</v>
      </c>
      <c r="N12" s="28"/>
      <c r="O12" s="28">
        <f t="shared" si="11"/>
        <v>0</v>
      </c>
      <c r="P12" s="34">
        <f t="shared" si="12"/>
        <v>5000</v>
      </c>
      <c r="Q12" s="35">
        <f t="shared" si="6"/>
        <v>0</v>
      </c>
      <c r="R12" s="14"/>
      <c r="S12" s="10" t="s">
        <v>22</v>
      </c>
    </row>
    <row r="13" spans="1:19" ht="18.75" hidden="1" x14ac:dyDescent="0.25">
      <c r="A13" s="11" t="str">
        <f t="shared" si="0"/>
        <v>b</v>
      </c>
      <c r="B13" s="3" t="s">
        <v>2</v>
      </c>
      <c r="C13" s="2" t="s">
        <v>12</v>
      </c>
      <c r="D13" s="18"/>
      <c r="E13" s="18"/>
      <c r="F13" s="18">
        <v>0</v>
      </c>
      <c r="G13" s="18"/>
      <c r="H13" s="18"/>
      <c r="I13" s="19">
        <f t="shared" si="2"/>
        <v>0</v>
      </c>
      <c r="J13" s="40">
        <f t="shared" si="3"/>
        <v>0</v>
      </c>
      <c r="K13" s="41" t="e">
        <f t="shared" si="4"/>
        <v>#DIV/0!</v>
      </c>
      <c r="L13" s="18">
        <v>0</v>
      </c>
      <c r="M13" s="18">
        <v>0</v>
      </c>
      <c r="N13" s="18"/>
      <c r="O13" s="18">
        <f t="shared" si="11"/>
        <v>0</v>
      </c>
      <c r="P13" s="42">
        <f t="shared" si="12"/>
        <v>0</v>
      </c>
      <c r="Q13" s="43" t="e">
        <f t="shared" si="6"/>
        <v>#DIV/0!</v>
      </c>
      <c r="R13" s="14"/>
      <c r="S13" s="10" t="s">
        <v>22</v>
      </c>
    </row>
    <row r="14" spans="1:19" ht="18.75" hidden="1" x14ac:dyDescent="0.25">
      <c r="A14" s="11" t="str">
        <f t="shared" si="0"/>
        <v>b</v>
      </c>
      <c r="B14" s="3" t="s">
        <v>2</v>
      </c>
      <c r="C14" s="2" t="s">
        <v>13</v>
      </c>
      <c r="D14" s="18"/>
      <c r="E14" s="18"/>
      <c r="F14" s="18">
        <v>0</v>
      </c>
      <c r="G14" s="18"/>
      <c r="H14" s="18"/>
      <c r="I14" s="19">
        <f t="shared" si="2"/>
        <v>0</v>
      </c>
      <c r="J14" s="40">
        <f t="shared" si="3"/>
        <v>0</v>
      </c>
      <c r="K14" s="41" t="e">
        <f t="shared" si="4"/>
        <v>#DIV/0!</v>
      </c>
      <c r="L14" s="18">
        <v>0</v>
      </c>
      <c r="M14" s="18">
        <v>0</v>
      </c>
      <c r="N14" s="18"/>
      <c r="O14" s="18">
        <f t="shared" si="11"/>
        <v>0</v>
      </c>
      <c r="P14" s="42">
        <f t="shared" si="12"/>
        <v>0</v>
      </c>
      <c r="Q14" s="43" t="e">
        <f t="shared" si="6"/>
        <v>#DIV/0!</v>
      </c>
      <c r="R14" s="14"/>
      <c r="S14" s="10" t="s">
        <v>22</v>
      </c>
    </row>
    <row r="15" spans="1:19" ht="0" hidden="1" customHeight="1" x14ac:dyDescent="0.25">
      <c r="A15" s="11" t="str">
        <f t="shared" ref="A15" si="13">IF((F15+G15+D15+I15+L15+M15+N15+O15)&gt;0,"a","b")</f>
        <v>b</v>
      </c>
      <c r="B15" s="16"/>
      <c r="C15" s="17"/>
      <c r="D15" s="19"/>
      <c r="E15" s="19"/>
      <c r="F15" s="19">
        <v>0</v>
      </c>
      <c r="G15" s="19"/>
      <c r="H15" s="19"/>
      <c r="I15" s="19">
        <f t="shared" ref="I15" si="14">G15+H15</f>
        <v>0</v>
      </c>
      <c r="J15" s="40">
        <f t="shared" ref="J15" si="15">F15-I15</f>
        <v>0</v>
      </c>
      <c r="K15" s="41" t="e">
        <f t="shared" ref="K15" si="16">I15/F15</f>
        <v>#DIV/0!</v>
      </c>
      <c r="L15" s="20"/>
      <c r="M15" s="20"/>
      <c r="N15" s="19"/>
      <c r="O15" s="19"/>
      <c r="P15" s="40"/>
      <c r="Q15" s="44" t="e">
        <f t="shared" ref="Q15" si="17">O15/M15</f>
        <v>#DIV/0!</v>
      </c>
      <c r="R15" s="15"/>
    </row>
    <row r="16" spans="1:19" x14ac:dyDescent="0.25">
      <c r="P16" s="45"/>
      <c r="Q16" s="45"/>
    </row>
    <row r="17" spans="16:16" x14ac:dyDescent="0.25">
      <c r="P17" s="38"/>
    </row>
    <row r="19" spans="16:16" x14ac:dyDescent="0.25">
      <c r="P19" s="37"/>
    </row>
  </sheetData>
  <autoFilter ref="A2:W15">
    <filterColumn colId="0">
      <filters>
        <filter val="a"/>
      </filters>
    </filterColumn>
  </autoFilter>
  <pageMargins left="0" right="0" top="0" bottom="0" header="0" footer="0"/>
  <pageSetup scale="43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დამტკ._საბიუჯ. </vt:lpstr>
      <vt:lpstr>'დამტკ._საბიუჯ. '!Print_Area</vt:lpstr>
      <vt:lpstr>'დამტკ._საბიუჯ. 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2019-09-04T05:34:04Z</dcterms:modified>
</cp:coreProperties>
</file>